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98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G39" i="1" l="1"/>
  <c r="F39" i="1"/>
  <c r="E22" i="1"/>
  <c r="E39" i="1" s="1"/>
  <c r="E17" i="1"/>
  <c r="E4" i="1"/>
  <c r="D44" i="1" l="1"/>
  <c r="D32" i="1" l="1"/>
  <c r="I32" i="1" s="1"/>
  <c r="D36" i="1" l="1"/>
  <c r="I36" i="1" s="1"/>
  <c r="D30" i="1"/>
  <c r="D13" i="1"/>
  <c r="I13" i="1" s="1"/>
  <c r="D49" i="1"/>
  <c r="D9" i="1"/>
  <c r="I9" i="1" s="1"/>
  <c r="D4" i="1"/>
  <c r="I4" i="1" s="1"/>
  <c r="D27" i="1" l="1"/>
  <c r="D29" i="1"/>
  <c r="D28" i="1"/>
  <c r="D25" i="1"/>
  <c r="D24" i="1"/>
  <c r="D23" i="1"/>
  <c r="D20" i="1"/>
  <c r="D19" i="1"/>
  <c r="D18" i="1"/>
  <c r="D22" i="1" l="1"/>
  <c r="I22" i="1" s="1"/>
  <c r="D17" i="1"/>
  <c r="I17" i="1" s="1"/>
  <c r="D39" i="1" l="1"/>
  <c r="I39" i="1" l="1"/>
  <c r="D48" i="1"/>
  <c r="D50" i="1" s="1"/>
</calcChain>
</file>

<file path=xl/sharedStrings.xml><?xml version="1.0" encoding="utf-8"?>
<sst xmlns="http://schemas.openxmlformats.org/spreadsheetml/2006/main" count="47" uniqueCount="45">
  <si>
    <t>Formidlingshus</t>
  </si>
  <si>
    <t>Istandsættelse</t>
  </si>
  <si>
    <t>Formidling /udstilling</t>
  </si>
  <si>
    <t>Jordarbejde/Belægning</t>
  </si>
  <si>
    <t>P-plads</t>
  </si>
  <si>
    <t>Etablering af "rekreative lommer" og vendeplads</t>
  </si>
  <si>
    <t>Markering af det gl. stemmeværk</t>
  </si>
  <si>
    <t>Rekreative lommer</t>
  </si>
  <si>
    <t>á</t>
  </si>
  <si>
    <t>I alt</t>
  </si>
  <si>
    <t>Alm. mindre ved anløbsbro</t>
  </si>
  <si>
    <t>stk pris</t>
  </si>
  <si>
    <t>Anløbsbro</t>
  </si>
  <si>
    <t>Camp. Stemmeværket</t>
  </si>
  <si>
    <t>shelters 2,5 m.bredde (selvbyg)</t>
  </si>
  <si>
    <t>Shelters 4,5m bredde (selvbyg)</t>
  </si>
  <si>
    <t>Bålhytte (inkl. 3 lukkede sider)</t>
  </si>
  <si>
    <t>Bålsted/Grillrist i bålhytte</t>
  </si>
  <si>
    <t>Bålsteder med grillriste</t>
  </si>
  <si>
    <t>Pæle til hængekøjer og overdækken</t>
  </si>
  <si>
    <t>Brændeskur</t>
  </si>
  <si>
    <t xml:space="preserve">Opgave </t>
  </si>
  <si>
    <t>Bord-bænkesæt. Handicapvenlige</t>
  </si>
  <si>
    <t>Egenfinansiering</t>
  </si>
  <si>
    <t xml:space="preserve">I alt </t>
  </si>
  <si>
    <t>Projektbudget</t>
  </si>
  <si>
    <t>Ansøgningsbeløb</t>
  </si>
  <si>
    <t>Toiletbygning og samletank</t>
  </si>
  <si>
    <t>Opsætning og klargørelse</t>
  </si>
  <si>
    <t>Toiletbygning, handicapvenligt</t>
  </si>
  <si>
    <t>affaldsbeholdere</t>
  </si>
  <si>
    <t>Skiltning og formidling i det åbne land</t>
  </si>
  <si>
    <t>Pictogrammer og skilte</t>
  </si>
  <si>
    <t>markeringspæle og kortbordskassetter</t>
  </si>
  <si>
    <t>tilslutningsbidrag</t>
  </si>
  <si>
    <t>Vandpost</t>
  </si>
  <si>
    <t>vandledning, vandhane og VVS</t>
  </si>
  <si>
    <t>Egenfinansiering Varde Kommune og SE</t>
  </si>
  <si>
    <t>Budget: Stemmeværkspladsen - en levende Ådal</t>
  </si>
  <si>
    <t>Projekt budget sum</t>
  </si>
  <si>
    <t>Friluftsrådet</t>
  </si>
  <si>
    <t>Varde Kommune</t>
  </si>
  <si>
    <t>SE</t>
  </si>
  <si>
    <t>Rest</t>
  </si>
  <si>
    <t>LAG Midler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</si>
</sst>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3" fontId="2" fillId="5" borderId="0" xfId="0" applyNumberFormat="1" applyFont="1" applyFill="1"/>
    <xf numFmtId="0" fontId="0" fillId="3" borderId="0" xfId="0" applyFill="1" applyAlignment="1">
      <alignment horizontal="center"/>
    </xf>
    <xf numFmtId="3" fontId="2" fillId="3" borderId="0" xfId="0" applyNumberFormat="1" applyFont="1" applyFill="1"/>
    <xf numFmtId="0" fontId="0" fillId="7" borderId="0" xfId="0" applyFill="1"/>
    <xf numFmtId="0" fontId="2" fillId="9" borderId="0" xfId="0" applyFont="1" applyFill="1" applyAlignment="1">
      <alignment horizontal="center"/>
    </xf>
    <xf numFmtId="0" fontId="2" fillId="9" borderId="0" xfId="0" applyFont="1" applyFill="1"/>
    <xf numFmtId="0" fontId="0" fillId="5" borderId="0" xfId="0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6" borderId="0" xfId="1" applyFont="1" applyFill="1"/>
    <xf numFmtId="3" fontId="2" fillId="5" borderId="0" xfId="0" applyNumberFormat="1" applyFont="1" applyFill="1" applyAlignment="1">
      <alignment horizontal="center"/>
    </xf>
    <xf numFmtId="3" fontId="2" fillId="6" borderId="0" xfId="0" applyNumberFormat="1" applyFont="1" applyFill="1" applyBorder="1"/>
    <xf numFmtId="3" fontId="2" fillId="8" borderId="1" xfId="0" applyNumberFormat="1" applyFont="1" applyFill="1" applyBorder="1"/>
    <xf numFmtId="3" fontId="0" fillId="0" borderId="2" xfId="0" applyNumberFormat="1" applyBorder="1"/>
    <xf numFmtId="3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center"/>
    </xf>
    <xf numFmtId="0" fontId="2" fillId="3" borderId="0" xfId="0" applyFont="1" applyFill="1"/>
    <xf numFmtId="0" fontId="0" fillId="5" borderId="0" xfId="0" applyFill="1"/>
    <xf numFmtId="0" fontId="0" fillId="5" borderId="0" xfId="0" applyFont="1" applyFill="1"/>
    <xf numFmtId="164" fontId="2" fillId="5" borderId="0" xfId="2" applyNumberFormat="1" applyFont="1" applyFill="1"/>
    <xf numFmtId="164" fontId="0" fillId="0" borderId="0" xfId="2" applyNumberFormat="1" applyFont="1"/>
    <xf numFmtId="164" fontId="0" fillId="5" borderId="0" xfId="2" applyNumberFormat="1" applyFont="1" applyFill="1"/>
    <xf numFmtId="164" fontId="0" fillId="5" borderId="0" xfId="0" applyNumberFormat="1" applyFill="1"/>
    <xf numFmtId="164" fontId="0" fillId="5" borderId="0" xfId="0" applyNumberFormat="1" applyFont="1" applyFill="1"/>
    <xf numFmtId="164" fontId="2" fillId="3" borderId="0" xfId="2" applyNumberFormat="1" applyFont="1" applyFill="1"/>
    <xf numFmtId="164" fontId="2" fillId="3" borderId="0" xfId="0" applyNumberFormat="1" applyFont="1" applyFill="1"/>
  </cellXfs>
  <cellStyles count="3">
    <cellStyle name="40 % - Markeringsfarve3" xfId="1" builtinId="39"/>
    <cellStyle name="K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90" zoomScaleNormal="90" workbookViewId="0">
      <selection activeCell="K26" sqref="K26"/>
    </sheetView>
  </sheetViews>
  <sheetFormatPr defaultRowHeight="15" x14ac:dyDescent="0.25"/>
  <cols>
    <col min="1" max="1" width="51.7109375" customWidth="1"/>
    <col min="2" max="3" width="14.28515625" style="2" customWidth="1"/>
    <col min="4" max="5" width="14.5703125" customWidth="1"/>
    <col min="6" max="6" width="17.140625" customWidth="1"/>
    <col min="7" max="8" width="18.5703125" customWidth="1"/>
    <col min="9" max="9" width="19.28515625" customWidth="1"/>
  </cols>
  <sheetData>
    <row r="1" spans="1:9" ht="20.25" x14ac:dyDescent="0.3">
      <c r="A1" s="28" t="s">
        <v>38</v>
      </c>
      <c r="B1" s="16"/>
      <c r="C1" s="16"/>
      <c r="D1" s="17"/>
    </row>
    <row r="2" spans="1:9" x14ac:dyDescent="0.25">
      <c r="A2" s="3"/>
    </row>
    <row r="3" spans="1:9" x14ac:dyDescent="0.25">
      <c r="A3" s="11" t="s">
        <v>21</v>
      </c>
      <c r="B3" s="12" t="s">
        <v>11</v>
      </c>
      <c r="C3" s="12" t="s">
        <v>8</v>
      </c>
      <c r="D3" s="13" t="s">
        <v>9</v>
      </c>
      <c r="E3" s="13" t="s">
        <v>40</v>
      </c>
      <c r="F3" s="13" t="s">
        <v>41</v>
      </c>
      <c r="G3" s="13" t="s">
        <v>42</v>
      </c>
      <c r="H3" s="13" t="s">
        <v>44</v>
      </c>
      <c r="I3" s="13" t="s">
        <v>43</v>
      </c>
    </row>
    <row r="4" spans="1:9" x14ac:dyDescent="0.25">
      <c r="A4" s="14" t="s">
        <v>3</v>
      </c>
      <c r="B4" s="15"/>
      <c r="C4" s="15"/>
      <c r="D4" s="20">
        <f>D5+D6+D7</f>
        <v>67000</v>
      </c>
      <c r="E4" s="42">
        <f>E7+E6+E5</f>
        <v>6000</v>
      </c>
      <c r="F4" s="40">
        <v>17500</v>
      </c>
      <c r="G4" s="40">
        <v>17500</v>
      </c>
      <c r="H4" s="40"/>
      <c r="I4" s="45">
        <f>D4-E4-F4-G4</f>
        <v>26000</v>
      </c>
    </row>
    <row r="5" spans="1:9" x14ac:dyDescent="0.25">
      <c r="A5" s="5" t="s">
        <v>4</v>
      </c>
      <c r="B5" s="9"/>
      <c r="C5" s="9"/>
      <c r="D5" s="1">
        <v>35000</v>
      </c>
      <c r="E5" s="43"/>
    </row>
    <row r="6" spans="1:9" x14ac:dyDescent="0.25">
      <c r="A6" s="5" t="s">
        <v>5</v>
      </c>
      <c r="B6" s="9"/>
      <c r="C6" s="9"/>
      <c r="D6" s="1">
        <v>20000</v>
      </c>
      <c r="E6" s="43"/>
    </row>
    <row r="7" spans="1:9" x14ac:dyDescent="0.25">
      <c r="A7" s="5" t="s">
        <v>6</v>
      </c>
      <c r="B7" s="9"/>
      <c r="C7" s="9"/>
      <c r="D7" s="1">
        <v>12000</v>
      </c>
      <c r="E7" s="43">
        <v>6000</v>
      </c>
    </row>
    <row r="8" spans="1:9" x14ac:dyDescent="0.25">
      <c r="A8" s="5"/>
      <c r="B8" s="9"/>
      <c r="C8" s="9"/>
      <c r="D8" s="1"/>
      <c r="E8" s="43"/>
    </row>
    <row r="9" spans="1:9" x14ac:dyDescent="0.25">
      <c r="A9" s="14" t="s">
        <v>0</v>
      </c>
      <c r="B9" s="15"/>
      <c r="C9" s="15"/>
      <c r="D9" s="20">
        <f>D10+D11</f>
        <v>430000</v>
      </c>
      <c r="E9" s="42">
        <v>300000</v>
      </c>
      <c r="F9" s="40">
        <v>65000</v>
      </c>
      <c r="G9" s="40">
        <v>65000</v>
      </c>
      <c r="H9" s="40"/>
      <c r="I9" s="45">
        <f>D9-E9-F9-G9</f>
        <v>0</v>
      </c>
    </row>
    <row r="10" spans="1:9" x14ac:dyDescent="0.25">
      <c r="A10" s="3" t="s">
        <v>1</v>
      </c>
      <c r="D10" s="1">
        <v>115000</v>
      </c>
      <c r="E10" s="43"/>
    </row>
    <row r="11" spans="1:9" x14ac:dyDescent="0.25">
      <c r="A11" s="3" t="s">
        <v>2</v>
      </c>
      <c r="D11" s="1">
        <v>315000</v>
      </c>
      <c r="E11" s="43"/>
    </row>
    <row r="12" spans="1:9" x14ac:dyDescent="0.25">
      <c r="A12" s="3"/>
      <c r="D12" s="1"/>
      <c r="E12" s="43"/>
    </row>
    <row r="13" spans="1:9" s="7" customFormat="1" x14ac:dyDescent="0.25">
      <c r="A13" s="14" t="s">
        <v>29</v>
      </c>
      <c r="B13" s="15"/>
      <c r="C13" s="15"/>
      <c r="D13" s="20">
        <f>D14+D15</f>
        <v>100000</v>
      </c>
      <c r="E13" s="44"/>
      <c r="F13" s="41">
        <v>20000</v>
      </c>
      <c r="G13" s="41">
        <v>20000</v>
      </c>
      <c r="H13" s="41"/>
      <c r="I13" s="46">
        <f>D13-E13-F13-G13</f>
        <v>60000</v>
      </c>
    </row>
    <row r="14" spans="1:9" s="7" customFormat="1" x14ac:dyDescent="0.25">
      <c r="A14" s="5" t="s">
        <v>27</v>
      </c>
      <c r="B14" s="8"/>
      <c r="C14" s="8"/>
      <c r="D14" s="6">
        <v>85000</v>
      </c>
      <c r="E14" s="43"/>
    </row>
    <row r="15" spans="1:9" s="7" customFormat="1" x14ac:dyDescent="0.25">
      <c r="A15" s="5" t="s">
        <v>28</v>
      </c>
      <c r="B15" s="8"/>
      <c r="C15" s="8"/>
      <c r="D15" s="6">
        <v>15000</v>
      </c>
      <c r="E15" s="43"/>
    </row>
    <row r="16" spans="1:9" s="7" customFormat="1" x14ac:dyDescent="0.25">
      <c r="B16" s="8"/>
      <c r="C16" s="8"/>
      <c r="D16" s="6"/>
      <c r="E16" s="43"/>
    </row>
    <row r="17" spans="1:9" x14ac:dyDescent="0.25">
      <c r="A17" s="14" t="s">
        <v>7</v>
      </c>
      <c r="B17" s="26"/>
      <c r="C17" s="26"/>
      <c r="D17" s="20">
        <f>D18+D19+D20</f>
        <v>97500</v>
      </c>
      <c r="E17" s="42">
        <f>E20+E19+E18</f>
        <v>48700</v>
      </c>
      <c r="F17" s="40">
        <v>10000</v>
      </c>
      <c r="G17" s="40">
        <v>10000</v>
      </c>
      <c r="H17" s="40"/>
      <c r="I17" s="45">
        <f>D17-E17-F17-G17</f>
        <v>28800</v>
      </c>
    </row>
    <row r="18" spans="1:9" x14ac:dyDescent="0.25">
      <c r="A18" s="5" t="s">
        <v>22</v>
      </c>
      <c r="B18" s="27">
        <v>11500</v>
      </c>
      <c r="C18" s="9">
        <v>4</v>
      </c>
      <c r="D18" s="6">
        <f xml:space="preserve"> (B18*C18)</f>
        <v>46000</v>
      </c>
      <c r="E18" s="43">
        <v>26200</v>
      </c>
    </row>
    <row r="19" spans="1:9" x14ac:dyDescent="0.25">
      <c r="A19" s="5" t="s">
        <v>10</v>
      </c>
      <c r="B19" s="27">
        <v>6500</v>
      </c>
      <c r="C19" s="27">
        <v>1</v>
      </c>
      <c r="D19" s="6">
        <f xml:space="preserve"> (B19*C19)</f>
        <v>6500</v>
      </c>
      <c r="E19" s="43"/>
    </row>
    <row r="20" spans="1:9" x14ac:dyDescent="0.25">
      <c r="A20" s="5" t="s">
        <v>12</v>
      </c>
      <c r="B20" s="27">
        <v>45000</v>
      </c>
      <c r="C20" s="9">
        <v>1</v>
      </c>
      <c r="D20" s="6">
        <f xml:space="preserve"> (B20*C20)</f>
        <v>45000</v>
      </c>
      <c r="E20" s="43">
        <v>22500</v>
      </c>
    </row>
    <row r="21" spans="1:9" x14ac:dyDescent="0.25">
      <c r="A21" s="5"/>
      <c r="B21" s="27"/>
      <c r="C21" s="9"/>
      <c r="D21" s="6"/>
      <c r="E21" s="43"/>
    </row>
    <row r="22" spans="1:9" x14ac:dyDescent="0.25">
      <c r="A22" s="14" t="s">
        <v>13</v>
      </c>
      <c r="B22" s="26"/>
      <c r="C22" s="26"/>
      <c r="D22" s="20">
        <f>D23+D24+D25+D26+D27+D28+D29+D30</f>
        <v>336000</v>
      </c>
      <c r="E22" s="42">
        <f>E29+E28+E27+E26+E25+E24+E23</f>
        <v>134200</v>
      </c>
      <c r="F22" s="40">
        <v>15000</v>
      </c>
      <c r="G22" s="40">
        <v>15000</v>
      </c>
      <c r="H22" s="40">
        <v>150000</v>
      </c>
      <c r="I22" s="45">
        <f>D22-E22-F22-G22-H22</f>
        <v>21800</v>
      </c>
    </row>
    <row r="23" spans="1:9" x14ac:dyDescent="0.25">
      <c r="A23" s="5" t="s">
        <v>14</v>
      </c>
      <c r="B23" s="27">
        <v>27500</v>
      </c>
      <c r="C23" s="9">
        <v>2</v>
      </c>
      <c r="D23" s="6">
        <f xml:space="preserve"> (B23*C23)</f>
        <v>55000</v>
      </c>
      <c r="E23" s="43">
        <v>30000</v>
      </c>
    </row>
    <row r="24" spans="1:9" x14ac:dyDescent="0.25">
      <c r="A24" s="7" t="s">
        <v>15</v>
      </c>
      <c r="B24" s="27">
        <v>40000</v>
      </c>
      <c r="C24" s="9">
        <v>3</v>
      </c>
      <c r="D24" s="6">
        <f xml:space="preserve"> (B24*C24)</f>
        <v>120000</v>
      </c>
      <c r="E24" s="43">
        <v>45000</v>
      </c>
    </row>
    <row r="25" spans="1:9" x14ac:dyDescent="0.25">
      <c r="A25" s="7" t="s">
        <v>18</v>
      </c>
      <c r="B25" s="27">
        <v>10500</v>
      </c>
      <c r="C25" s="9">
        <v>3</v>
      </c>
      <c r="D25" s="6">
        <f xml:space="preserve"> (B25*C25)</f>
        <v>31500</v>
      </c>
      <c r="E25" s="43">
        <v>15750</v>
      </c>
    </row>
    <row r="26" spans="1:9" x14ac:dyDescent="0.25">
      <c r="A26" s="5" t="s">
        <v>16</v>
      </c>
      <c r="B26" s="27">
        <v>95000</v>
      </c>
      <c r="C26" s="9"/>
      <c r="D26" s="6">
        <v>95000</v>
      </c>
      <c r="E26" s="43">
        <v>30000</v>
      </c>
    </row>
    <row r="27" spans="1:9" x14ac:dyDescent="0.25">
      <c r="A27" s="5" t="s">
        <v>17</v>
      </c>
      <c r="B27" s="27">
        <v>8000</v>
      </c>
      <c r="C27" s="9">
        <v>1</v>
      </c>
      <c r="D27" s="6">
        <f xml:space="preserve"> (B27*C27)</f>
        <v>8000</v>
      </c>
      <c r="E27" s="43">
        <v>4000</v>
      </c>
    </row>
    <row r="28" spans="1:9" x14ac:dyDescent="0.25">
      <c r="A28" s="5" t="s">
        <v>19</v>
      </c>
      <c r="B28" s="9">
        <v>1150</v>
      </c>
      <c r="C28" s="9">
        <v>10</v>
      </c>
      <c r="D28" s="6">
        <f xml:space="preserve"> (B28*C28)</f>
        <v>11500</v>
      </c>
      <c r="E28" s="43">
        <v>5750</v>
      </c>
    </row>
    <row r="29" spans="1:9" x14ac:dyDescent="0.25">
      <c r="A29" s="5" t="s">
        <v>20</v>
      </c>
      <c r="B29" s="27">
        <v>7500</v>
      </c>
      <c r="C29" s="9">
        <v>1</v>
      </c>
      <c r="D29" s="6">
        <f xml:space="preserve"> (B29*C29)</f>
        <v>7500</v>
      </c>
      <c r="E29" s="43">
        <v>3700</v>
      </c>
    </row>
    <row r="30" spans="1:9" x14ac:dyDescent="0.25">
      <c r="A30" s="5" t="s">
        <v>30</v>
      </c>
      <c r="B30" s="27">
        <v>1500</v>
      </c>
      <c r="C30" s="9">
        <v>5</v>
      </c>
      <c r="D30" s="6">
        <f xml:space="preserve"> (B30*C30)</f>
        <v>7500</v>
      </c>
      <c r="E30" s="43"/>
    </row>
    <row r="31" spans="1:9" x14ac:dyDescent="0.25">
      <c r="A31" s="5"/>
      <c r="B31" s="27"/>
      <c r="C31" s="9"/>
      <c r="D31" s="6"/>
      <c r="E31" s="43"/>
    </row>
    <row r="32" spans="1:9" x14ac:dyDescent="0.25">
      <c r="A32" s="14" t="s">
        <v>35</v>
      </c>
      <c r="B32" s="29"/>
      <c r="C32" s="15"/>
      <c r="D32" s="20">
        <f>D33+D34</f>
        <v>35000</v>
      </c>
      <c r="E32" s="44"/>
      <c r="F32" s="40">
        <v>7500</v>
      </c>
      <c r="G32" s="40">
        <v>7500</v>
      </c>
      <c r="H32" s="40"/>
      <c r="I32" s="45">
        <f>D32-E32-F32-G32</f>
        <v>20000</v>
      </c>
    </row>
    <row r="33" spans="1:14" x14ac:dyDescent="0.25">
      <c r="A33" s="5" t="s">
        <v>36</v>
      </c>
      <c r="B33" s="27"/>
      <c r="C33" s="9"/>
      <c r="D33" s="6">
        <v>20000</v>
      </c>
      <c r="E33" s="43"/>
    </row>
    <row r="34" spans="1:14" x14ac:dyDescent="0.25">
      <c r="A34" s="5" t="s">
        <v>34</v>
      </c>
      <c r="B34" s="27"/>
      <c r="C34" s="9"/>
      <c r="D34" s="6">
        <v>15000</v>
      </c>
      <c r="E34" s="43"/>
    </row>
    <row r="35" spans="1:14" x14ac:dyDescent="0.25">
      <c r="A35" s="5"/>
      <c r="B35" s="27"/>
      <c r="C35" s="9"/>
      <c r="D35" s="6"/>
      <c r="E35" s="43"/>
    </row>
    <row r="36" spans="1:14" x14ac:dyDescent="0.25">
      <c r="A36" s="14" t="s">
        <v>31</v>
      </c>
      <c r="B36" s="29"/>
      <c r="C36" s="15"/>
      <c r="D36" s="20">
        <f>D37+D38</f>
        <v>55000</v>
      </c>
      <c r="E36" s="42">
        <v>27500</v>
      </c>
      <c r="F36" s="41">
        <v>10000</v>
      </c>
      <c r="G36" s="41">
        <v>10000</v>
      </c>
      <c r="H36" s="41"/>
      <c r="I36" s="45">
        <f>D36-E36-F36-G36</f>
        <v>7500</v>
      </c>
    </row>
    <row r="37" spans="1:14" x14ac:dyDescent="0.25">
      <c r="A37" s="5" t="s">
        <v>33</v>
      </c>
      <c r="B37" s="27"/>
      <c r="C37" s="9"/>
      <c r="D37" s="6">
        <v>35000</v>
      </c>
      <c r="E37" s="43"/>
    </row>
    <row r="38" spans="1:14" x14ac:dyDescent="0.25">
      <c r="A38" s="5" t="s">
        <v>32</v>
      </c>
      <c r="B38" s="27"/>
      <c r="C38" s="9"/>
      <c r="D38" s="6">
        <v>20000</v>
      </c>
      <c r="E38" s="43"/>
    </row>
    <row r="39" spans="1:14" x14ac:dyDescent="0.25">
      <c r="A39" s="10" t="s">
        <v>39</v>
      </c>
      <c r="B39" s="21"/>
      <c r="C39" s="21"/>
      <c r="D39" s="22">
        <f>D4+D9+D13+D17+D22+D36+D32</f>
        <v>1120500</v>
      </c>
      <c r="E39" s="47">
        <f>E4+E9+E17+E22+E36</f>
        <v>516400</v>
      </c>
      <c r="F39" s="39">
        <f>SUM(F4:F38)</f>
        <v>145000</v>
      </c>
      <c r="G39" s="39">
        <f>SUM(G4:G38)</f>
        <v>145000</v>
      </c>
      <c r="H39" s="39">
        <v>150000</v>
      </c>
      <c r="I39" s="48">
        <f>D39-E39-F39-G39-H39</f>
        <v>164100</v>
      </c>
    </row>
    <row r="40" spans="1:14" s="23" customFormat="1" x14ac:dyDescent="0.25">
      <c r="A40" s="35"/>
      <c r="B40" s="36"/>
      <c r="C40" s="36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x14ac:dyDescent="0.25">
      <c r="A41" s="3"/>
      <c r="D41" s="4"/>
    </row>
    <row r="42" spans="1:14" x14ac:dyDescent="0.25">
      <c r="A42" s="14" t="s">
        <v>23</v>
      </c>
      <c r="B42" s="15"/>
      <c r="C42" s="15"/>
      <c r="D42" s="20"/>
    </row>
    <row r="43" spans="1:14" x14ac:dyDescent="0.25">
      <c r="A43" s="3" t="s">
        <v>37</v>
      </c>
      <c r="D43" s="1">
        <v>290000</v>
      </c>
    </row>
    <row r="44" spans="1:14" s="23" customFormat="1" x14ac:dyDescent="0.25">
      <c r="A44" s="18" t="s">
        <v>24</v>
      </c>
      <c r="B44" s="19"/>
      <c r="C44" s="19"/>
      <c r="D44" s="30">
        <f>SUM(D43)</f>
        <v>290000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s="23" customFormat="1" x14ac:dyDescent="0.25">
      <c r="A45"/>
      <c r="B45" s="2"/>
      <c r="C45" s="2"/>
      <c r="D45" s="1"/>
      <c r="E45" s="34"/>
      <c r="F45" s="34"/>
      <c r="G45" s="34"/>
      <c r="H45" s="34"/>
      <c r="I45" s="34"/>
      <c r="J45" s="34"/>
      <c r="K45" s="34"/>
      <c r="L45" s="34"/>
      <c r="M45" s="34"/>
    </row>
    <row r="47" spans="1:14" x14ac:dyDescent="0.25">
      <c r="A47" s="25" t="s">
        <v>26</v>
      </c>
      <c r="B47" s="24"/>
      <c r="C47" s="24"/>
      <c r="D47" s="25"/>
    </row>
    <row r="48" spans="1:14" x14ac:dyDescent="0.25">
      <c r="A48" t="s">
        <v>25</v>
      </c>
      <c r="D48" s="33">
        <f>D39</f>
        <v>1120500</v>
      </c>
    </row>
    <row r="49" spans="1:4" x14ac:dyDescent="0.25">
      <c r="A49" t="s">
        <v>23</v>
      </c>
      <c r="D49" s="32">
        <f>D44</f>
        <v>290000</v>
      </c>
    </row>
    <row r="50" spans="1:4" ht="15.75" thickBot="1" x14ac:dyDescent="0.3">
      <c r="A50" s="37" t="s">
        <v>9</v>
      </c>
      <c r="B50" s="38"/>
      <c r="C50" s="38"/>
      <c r="D50" s="31">
        <f>D48-D49</f>
        <v>830500</v>
      </c>
    </row>
    <row r="51" spans="1:4" ht="15.75" thickTop="1" x14ac:dyDescent="0.25"/>
    <row r="52" spans="1:4" x14ac:dyDescent="0.25">
      <c r="B52"/>
      <c r="C52"/>
    </row>
    <row r="53" spans="1:4" x14ac:dyDescent="0.25">
      <c r="B53"/>
      <c r="C53"/>
    </row>
    <row r="54" spans="1:4" x14ac:dyDescent="0.25">
      <c r="D54" s="1"/>
    </row>
    <row r="55" spans="1:4" x14ac:dyDescent="0.25">
      <c r="D55" s="1"/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2016-03-30T10:30:00+00:00</MeetingStartDate>
    <EnclosureFileNumber xmlns="d08b57ff-b9b7-4581-975d-98f87b579a51">33936/16</EnclosureFileNumber>
    <AgendaId xmlns="d08b57ff-b9b7-4581-975d-98f87b579a51">5244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2108795</FusionId>
    <AgendaAccessLevelName xmlns="d08b57ff-b9b7-4581-975d-98f87b579a51">Åben</AgendaAccessLevelName>
    <UNC xmlns="d08b57ff-b9b7-4581-975d-98f87b579a51">1902375</UNC>
    <MeetingTitle xmlns="d08b57ff-b9b7-4581-975d-98f87b579a51">30-03-2016</MeetingTitle>
    <MeetingDateAndTime xmlns="d08b57ff-b9b7-4581-975d-98f87b579a51">30-03-2016 fra 12:30 - 16:15</MeetingDateAndTime>
    <MeetingEndDate xmlns="d08b57ff-b9b7-4581-975d-98f87b579a51">2016-03-30T14:15:00+00:00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80E0D2-21B2-4566-980D-7D81F7E627B3}"/>
</file>

<file path=customXml/itemProps2.xml><?xml version="1.0" encoding="utf-8"?>
<ds:datastoreItem xmlns:ds="http://schemas.openxmlformats.org/officeDocument/2006/customXml" ds:itemID="{3250317C-80B4-443F-BE9B-1270618F4E64}"/>
</file>

<file path=customXml/itemProps3.xml><?xml version="1.0" encoding="utf-8"?>
<ds:datastoreItem xmlns:ds="http://schemas.openxmlformats.org/officeDocument/2006/customXml" ds:itemID="{53F167CF-CD50-4C3C-85D8-E4839774C3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ØKE-30-03-2016 - Bilag 774.03 Budget og finansering Stemmeværkspladsenxlsx</dc:title>
  <dc:creator>Henrik Abildgaard Nonnegård</dc:creator>
  <cp:lastModifiedBy>Anna Ellesgaard</cp:lastModifiedBy>
  <cp:lastPrinted>2016-04-05T11:42:29Z</cp:lastPrinted>
  <dcterms:created xsi:type="dcterms:W3CDTF">2014-10-13T12:17:29Z</dcterms:created>
  <dcterms:modified xsi:type="dcterms:W3CDTF">2016-04-05T11:50:41Z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